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602"/>
  </bookViews>
  <sheets>
    <sheet name="przedmiar robót" sheetId="1" r:id="rId1"/>
    <sheet name="Raport zgodności" sheetId="2" r:id="rId2"/>
  </sheets>
  <definedNames>
    <definedName name="_xlnm.Print_Area" localSheetId="0">'przedmiar robót'!$A$1:$G$45</definedName>
  </definedNames>
  <calcPr calcId="125725"/>
</workbook>
</file>

<file path=xl/calcChain.xml><?xml version="1.0" encoding="utf-8"?>
<calcChain xmlns="http://schemas.openxmlformats.org/spreadsheetml/2006/main">
  <c r="E30" i="1"/>
  <c r="E20"/>
  <c r="E13"/>
  <c r="A16"/>
  <c r="A18"/>
  <c r="A20"/>
  <c r="A21"/>
  <c r="A22"/>
  <c r="A23"/>
  <c r="A25"/>
  <c r="A26"/>
  <c r="A27"/>
  <c r="A28"/>
  <c r="A30"/>
  <c r="A31"/>
  <c r="A32"/>
  <c r="A34"/>
  <c r="A35"/>
  <c r="A36"/>
  <c r="A37"/>
  <c r="A38"/>
  <c r="A39"/>
  <c r="A40"/>
  <c r="A41"/>
  <c r="E38"/>
  <c r="E6"/>
  <c r="E32"/>
  <c r="E31"/>
  <c r="E28"/>
  <c r="E27"/>
  <c r="E26"/>
  <c r="E21"/>
  <c r="E22"/>
  <c r="E18"/>
  <c r="A6"/>
  <c r="A7"/>
  <c r="A8"/>
  <c r="A10"/>
  <c r="E25"/>
  <c r="E23"/>
  <c r="E8"/>
  <c r="E7"/>
</calcChain>
</file>

<file path=xl/sharedStrings.xml><?xml version="1.0" encoding="utf-8"?>
<sst xmlns="http://schemas.openxmlformats.org/spreadsheetml/2006/main" count="125" uniqueCount="97">
  <si>
    <t>Lp.</t>
  </si>
  <si>
    <t>Podstawa</t>
  </si>
  <si>
    <t>Opis i wyliczenia</t>
  </si>
  <si>
    <t>j.m.</t>
  </si>
  <si>
    <t>ilość jedn.</t>
  </si>
  <si>
    <t>cena jednostkowa</t>
  </si>
  <si>
    <t>wartość</t>
  </si>
  <si>
    <t>45111200-0</t>
  </si>
  <si>
    <t>ROBOTY PRZYGOTOWAWCZE I ZIEMNE</t>
  </si>
  <si>
    <t>km</t>
  </si>
  <si>
    <t>szt.</t>
  </si>
  <si>
    <t>KNNR 1 0202-06</t>
  </si>
  <si>
    <r>
      <t>m</t>
    </r>
    <r>
      <rPr>
        <vertAlign val="superscript"/>
        <sz val="10"/>
        <rFont val="Times New Roman"/>
        <family val="1"/>
        <charset val="238"/>
      </rPr>
      <t>3</t>
    </r>
  </si>
  <si>
    <t>45232451-8</t>
  </si>
  <si>
    <t>ROBOTY ODWADNIAJĄCE</t>
  </si>
  <si>
    <t>m</t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</si>
  <si>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</si>
  <si>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t>KNNR 6 0103-03</t>
  </si>
  <si>
    <t>KNNR 6 0403-03</t>
  </si>
  <si>
    <t xml:space="preserve">Ustawienie krawężnika betonowego wystającego o wymiarach 15x30x100 cm na ławie betonowej z oporem oraz ustawienie krawężnika na płask na wjazdach i zakończeniu chodnika  </t>
  </si>
  <si>
    <r>
      <t>m</t>
    </r>
    <r>
      <rPr>
        <vertAlign val="superscript"/>
        <sz val="11"/>
        <rFont val="Times New Roman"/>
        <family val="1"/>
        <charset val="238"/>
      </rPr>
      <t>2</t>
    </r>
  </si>
  <si>
    <t>Profilowanie i zagęszczenie podłoża wykonywane mechanicznie w gruncie kat. II-VI pod warstwy konstrukcyjne nawierzchni</t>
  </si>
  <si>
    <t>45233320-8</t>
  </si>
  <si>
    <t xml:space="preserve">PODBUDOWY </t>
  </si>
  <si>
    <t>KNNR 6 0104-01</t>
  </si>
  <si>
    <t xml:space="preserve">Wykonanie i zagęszczanie mechaniczne warstwy odsączającej z piasku gr. 10cm </t>
  </si>
  <si>
    <t>45233220-7</t>
  </si>
  <si>
    <t>NAWIERZCHNIA</t>
  </si>
  <si>
    <t>KNNR 6 1005-07</t>
  </si>
  <si>
    <t xml:space="preserve">Skropienie nawierzchni drogowych emulsją asfaltową </t>
  </si>
  <si>
    <t>KNNR 6 1308-01</t>
  </si>
  <si>
    <t>KNNR 6 0309-02</t>
  </si>
  <si>
    <t>45233120-6</t>
  </si>
  <si>
    <t>POBOCZA</t>
  </si>
  <si>
    <t>452332990-8</t>
  </si>
  <si>
    <t>OZNAKOWANIE I URZADZENIA BEZPIECZEŃSTWA</t>
  </si>
  <si>
    <t>KNR 2-31
0702-02</t>
  </si>
  <si>
    <t>Słupki do znaków drogowych z rur stalowych o śr. 70 mm</t>
  </si>
  <si>
    <t>KNR 2-31
0703-01</t>
  </si>
  <si>
    <t>Wartość kosztorysowa robót bez podatku VAT</t>
  </si>
  <si>
    <t>Podatek VAT 23%</t>
  </si>
  <si>
    <t>Ogółem wartość kosztorysowa robót</t>
  </si>
  <si>
    <t>kosztorys inwestorski  Brody - Tatry - Polesie.xls — raport zgodności</t>
  </si>
  <si>
    <t>Uruchom na: 2016-01-10 15:01</t>
  </si>
  <si>
    <t>Następujące funkcje w tym skoroszycie nie są obsługiwane przez wcześniejsze wersje programu Excel. Funkcje te mogą zostać utracone lub ograniczone w przypadku zapisania tego skoroszytu we wcześniejszym formacie pliku.</t>
  </si>
  <si>
    <t>Nieznaczna utrata wierności danych</t>
  </si>
  <si>
    <t>Liczba wystąpień</t>
  </si>
  <si>
    <t>Niektóre komórki lub style w tym skoroszycie zawierają formatowanie, które nie jest obsługiwane w wybranym formacie pliku. Te formaty zostaną przekonwertowane na najbardziej podobne dostępne formaty.</t>
  </si>
  <si>
    <r>
      <t>Roboty ziemne wykonywane koparkami o pojemności łyżki 0,40m</t>
    </r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 xml:space="preserve"> w gr. kat. III-IV z wywózką gruntu na odległość do 10 km– pobocza</t>
    </r>
  </si>
  <si>
    <r>
      <t>Przymocowanie tablic znaków drogowych zakazu, nakazu, ostrzegawczych, informacyjnych o powierzchni do 0,3 m</t>
    </r>
    <r>
      <rPr>
        <vertAlign val="superscript"/>
        <sz val="10"/>
        <rFont val="Times New Roman"/>
        <family val="1"/>
        <charset val="238"/>
      </rPr>
      <t>2</t>
    </r>
  </si>
  <si>
    <t>KNR 2-31 1406-04</t>
  </si>
  <si>
    <t>KNR 2-31 1406-03</t>
  </si>
  <si>
    <t>Regulacja pionowa studzienek dla włazów kanałowych</t>
  </si>
  <si>
    <t>Regulacja pionowa studzienek dla zaworów wodociągowych</t>
  </si>
  <si>
    <t xml:space="preserve">szt </t>
  </si>
  <si>
    <t>szt</t>
  </si>
  <si>
    <t>KNNR 6 0111-02</t>
  </si>
  <si>
    <t>KNNR 6 0606-03</t>
  </si>
  <si>
    <t>Wykonanie cieku prefabrykowanego betonowego przyjezdniowego 50x50x15 (lub innego podobnego) na ławie betonowej z oporem z betonu B-20</t>
  </si>
  <si>
    <t>Rozebranie ścieków z elementów betonowych</t>
  </si>
  <si>
    <t>KNNR 6 0807-05</t>
  </si>
  <si>
    <t>Roboty pomiarowe przy liniowych robotach ziemnych - trasa dróg w terenie równinnym</t>
  </si>
  <si>
    <t>KNNR 1 0111-01</t>
  </si>
  <si>
    <t xml:space="preserve">Wykonanie frezowania nawierzchni asfaltowej o śr. grubości warstwy 4 cm z odwiezieniem urobku na plac składowania </t>
  </si>
  <si>
    <t xml:space="preserve">Wykonanie nawierzchni z mieszanki mineralno – asfaltowej, Ruch KR 2, gr. wa-wy wiażacej po zagęszczeniu 5 cm </t>
  </si>
  <si>
    <t>ZJAZDY Z KOSTKI BETONOWEJ</t>
  </si>
  <si>
    <t>KNNR 6 0404-02</t>
  </si>
  <si>
    <t xml:space="preserve">Ustawienie obrzeża betonowego o wym. 30 x 8 na podsypce na ławie betonowej z oporem  </t>
  </si>
  <si>
    <t xml:space="preserve">KNNR 6 0502-03
</t>
  </si>
  <si>
    <t>KNNR 1 0512-01</t>
  </si>
  <si>
    <t>KNNR 1 0513-01</t>
  </si>
  <si>
    <t xml:space="preserve">Umocnienie skarp płytami betonowymi ażurowymi gr. 10 cm na stabilizacji </t>
  </si>
  <si>
    <t>KNNR 6 0113-01</t>
  </si>
  <si>
    <t xml:space="preserve">Warstwa dolna podbudowy z kruszywa łamanego stabilizowanego mechanicznie 31,5 - 63 mm, gr. warstwy po zagęszczeniu 15 cm </t>
  </si>
  <si>
    <t xml:space="preserve">Umocnienie rowów elementami prefabrykowanymi [korytkami żelbetowymi] - osadzenie elem.na ławie  z pospółki - korytko ściekowe (koryta krakowskie 74x44/68x59 lub równoważne, podobne) </t>
  </si>
  <si>
    <t xml:space="preserve">Wykonanie nawierzchni z mieszanki mineralno – asfaltowej, Ruch KR 2, gr. wa-wy ścieralnej po zagęszczeniu 4 cm wraz ze skropieniem warstwy spodniej                 </t>
  </si>
  <si>
    <r>
      <t>Roboty ziemne wykonywane koparkami o pojemności łyżki 0,40m</t>
    </r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 xml:space="preserve"> w gr. kat. III-IV z wywózką gruntu na odległość do 10 km– wykop pod koryt betonowe</t>
    </r>
  </si>
  <si>
    <r>
      <t>Roboty ziemne wykonywane koparkami o pojemności łyżki 0,40m</t>
    </r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 xml:space="preserve"> w gr. kat. III-IV z wywózką gruntu na odległość do 10 km– koryto pod ciek przyjezdniowy i opornik</t>
    </r>
  </si>
  <si>
    <t>KNNR 6 0204-05</t>
  </si>
  <si>
    <t>Nawierzchnia górna z kruszywa łamanego 0 - 31,5 mm, gr. warstwy po zagęszczeniu 7 cm, zamknięcie  destruktem, gr. w-wy po zagęszczeniu 3cm i skropienie emulsją</t>
  </si>
  <si>
    <t xml:space="preserve">Remont drogi gminnej nr 313029 T Krynki Poprzeczne - etap  II </t>
  </si>
  <si>
    <t>D-07.01.01.11</t>
  </si>
  <si>
    <t>Mechaniczne malowanie linii segregacyjnych i krawędziowych ciągłych na jezdni farbą akrylową białą z elementami odblaskowymi</t>
  </si>
  <si>
    <t>m2</t>
  </si>
  <si>
    <t>Montaż znaku aktywnego B-20 z zasilaniem na baterie słoneczne</t>
  </si>
  <si>
    <t>Montaż znaku aktywnego D-6 z zasilaniem na baterie słoneczne</t>
  </si>
  <si>
    <t>KNNR 1 0514-01</t>
  </si>
  <si>
    <t>mb</t>
  </si>
  <si>
    <t>Wykonanie podbudowy zasadniczej bezpośrednio w korycie drogi, poziom doziarnienia około 40% (destrukt+kruszywo frakcji 4-31,5mm)  metodą recyklingu MCE (jezdnia istniejąca+poszerzenia), grubość warstwy po zagęszczeniu 25 cm</t>
  </si>
  <si>
    <t xml:space="preserve">Ustawienie opornika betonowego o wymiarach 15x30x100 cm na ławie betonowej z oporem </t>
  </si>
  <si>
    <t>kalkulacja własna</t>
  </si>
  <si>
    <t xml:space="preserve">Zakup wraz z montażem tablicy informacyjnej </t>
  </si>
  <si>
    <t>Wykonanie nawierzchni z kostki brukowej betonowej szarej gr. 8 cm,  układane na podsypce cementowo – piaskowej, z wypełnieniem spoin piaskiem wraz z regulacją wysokościową urządzeń infrastruktury technicznej</t>
  </si>
  <si>
    <t>Umocnienie skarp elementami betonowymi typu "L" wys.215cm</t>
  </si>
  <si>
    <t>Umocnienie skarp elementami betonowymi typu "L" wys.150cm</t>
  </si>
  <si>
    <t>KOSZTORYS OFERTOWY</t>
  </si>
  <si>
    <r>
      <rPr>
        <b/>
        <sz val="10"/>
        <rFont val="Times New Roman"/>
        <family val="1"/>
        <charset val="238"/>
      </rPr>
      <t>Słownie:</t>
    </r>
    <r>
      <rPr>
        <sz val="10"/>
        <rFont val="Bookman Old Style"/>
        <family val="1"/>
        <charset val="238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</si>
</sst>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0"/>
      <name val="Arial CE"/>
      <family val="2"/>
      <charset val="238"/>
    </font>
    <font>
      <sz val="10"/>
      <name val="Bookman Old Style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1"/>
    </font>
    <font>
      <vertAlign val="superscript"/>
      <sz val="10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0"/>
      <color indexed="10"/>
      <name val="Bookman Old Style"/>
      <family val="1"/>
      <charset val="238"/>
    </font>
    <font>
      <sz val="11"/>
      <color indexed="8"/>
      <name val="Calibri"/>
      <family val="2"/>
      <charset val="1"/>
    </font>
    <font>
      <b/>
      <sz val="10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theme="3" tint="0.79998168889431442"/>
        <bgColor indexed="31"/>
      </patternFill>
    </fill>
  </fills>
  <borders count="19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1" fillId="0" borderId="0"/>
  </cellStyleXfs>
  <cellXfs count="74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/>
    <xf numFmtId="4" fontId="10" fillId="0" borderId="0" xfId="0" applyNumberFormat="1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4" fontId="0" fillId="0" borderId="0" xfId="0" applyNumberFormat="1" applyFont="1" applyAlignment="1">
      <alignment vertical="top" wrapText="1"/>
    </xf>
    <xf numFmtId="4" fontId="10" fillId="0" borderId="0" xfId="0" applyNumberFormat="1" applyFont="1" applyAlignment="1">
      <alignment horizontal="center" vertical="top" wrapText="1"/>
    </xf>
    <xf numFmtId="4" fontId="0" fillId="0" borderId="6" xfId="0" applyNumberFormat="1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right" vertical="center"/>
    </xf>
    <xf numFmtId="0" fontId="3" fillId="0" borderId="2" xfId="2" applyFont="1" applyBorder="1" applyAlignment="1">
      <alignment horizontal="left" vertical="center" wrapText="1"/>
    </xf>
    <xf numFmtId="2" fontId="3" fillId="0" borderId="2" xfId="2" applyNumberFormat="1" applyFont="1" applyBorder="1" applyAlignment="1">
      <alignment vertical="center" wrapText="1"/>
    </xf>
    <xf numFmtId="0" fontId="3" fillId="0" borderId="2" xfId="2" applyFont="1" applyBorder="1" applyAlignment="1">
      <alignment horizontal="center" vertical="center" wrapText="1"/>
    </xf>
    <xf numFmtId="2" fontId="3" fillId="0" borderId="3" xfId="2" applyNumberFormat="1" applyFont="1" applyBorder="1" applyAlignment="1">
      <alignment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 wrapText="1"/>
    </xf>
    <xf numFmtId="2" fontId="3" fillId="0" borderId="2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2" fontId="3" fillId="0" borderId="2" xfId="1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2" fontId="3" fillId="0" borderId="2" xfId="0" applyNumberFormat="1" applyFont="1" applyBorder="1" applyAlignment="1">
      <alignment horizontal="right" vertical="center" wrapText="1"/>
    </xf>
    <xf numFmtId="0" fontId="0" fillId="0" borderId="0" xfId="0" applyFont="1"/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2" fontId="3" fillId="0" borderId="13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right" vertical="center"/>
    </xf>
    <xf numFmtId="2" fontId="3" fillId="0" borderId="10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right" vertical="center"/>
    </xf>
    <xf numFmtId="0" fontId="2" fillId="0" borderId="15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2" fillId="0" borderId="0" xfId="0" applyFont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2" fontId="14" fillId="2" borderId="2" xfId="0" applyNumberFormat="1" applyFont="1" applyFill="1" applyBorder="1" applyAlignment="1">
      <alignment horizontal="center" vertical="center" wrapText="1"/>
    </xf>
    <xf numFmtId="4" fontId="13" fillId="0" borderId="11" xfId="0" applyNumberFormat="1" applyFont="1" applyBorder="1"/>
    <xf numFmtId="4" fontId="13" fillId="0" borderId="2" xfId="0" applyNumberFormat="1" applyFont="1" applyBorder="1"/>
    <xf numFmtId="4" fontId="13" fillId="0" borderId="5" xfId="0" applyNumberFormat="1" applyFont="1" applyBorder="1" applyAlignment="1">
      <alignment horizontal="right" vertical="center"/>
    </xf>
    <xf numFmtId="4" fontId="13" fillId="0" borderId="14" xfId="0" applyNumberFormat="1" applyFont="1" applyBorder="1" applyAlignment="1">
      <alignment horizontal="right" vertical="center" wrapText="1"/>
    </xf>
    <xf numFmtId="4" fontId="13" fillId="0" borderId="15" xfId="0" applyNumberFormat="1" applyFont="1" applyBorder="1" applyAlignment="1">
      <alignment horizontal="right" vertical="center" wrapText="1"/>
    </xf>
    <xf numFmtId="4" fontId="13" fillId="0" borderId="16" xfId="0" applyNumberFormat="1" applyFont="1" applyBorder="1" applyAlignment="1">
      <alignment horizontal="right" vertical="center" wrapText="1"/>
    </xf>
    <xf numFmtId="4" fontId="13" fillId="0" borderId="4" xfId="0" applyNumberFormat="1" applyFont="1" applyBorder="1" applyAlignment="1">
      <alignment horizontal="right" vertical="center" wrapText="1"/>
    </xf>
    <xf numFmtId="4" fontId="13" fillId="0" borderId="17" xfId="0" applyNumberFormat="1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right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2" fontId="3" fillId="0" borderId="0" xfId="0" applyNumberFormat="1" applyFont="1"/>
    <xf numFmtId="0" fontId="3" fillId="0" borderId="0" xfId="0" applyFont="1"/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8" xfId="0" applyFont="1" applyBorder="1" applyAlignment="1">
      <alignment horizontal="center" vertical="center" wrapText="1"/>
    </xf>
  </cellXfs>
  <cellStyles count="3">
    <cellStyle name="Excel Built-in Normal" xfId="1"/>
    <cellStyle name="Normalny" xfId="0" builtinId="0"/>
    <cellStyle name="Normalny 2" xfId="2"/>
  </cellStyles>
  <dxfs count="1">
    <dxf>
      <font>
        <b val="0"/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106"/>
  <sheetViews>
    <sheetView tabSelected="1" view="pageBreakPreview" zoomScale="110" zoomScaleNormal="100" zoomScaleSheetLayoutView="110" workbookViewId="0">
      <selection activeCell="F41" sqref="F41"/>
    </sheetView>
  </sheetViews>
  <sheetFormatPr defaultColWidth="11.5703125" defaultRowHeight="15"/>
  <cols>
    <col min="1" max="1" width="4.5703125" style="1" customWidth="1"/>
    <col min="2" max="2" width="9.28515625" style="72" customWidth="1"/>
    <col min="3" max="3" width="54.140625" style="1" customWidth="1"/>
    <col min="4" max="4" width="6.7109375" style="1" customWidth="1"/>
    <col min="5" max="5" width="8.7109375" style="2" customWidth="1"/>
    <col min="6" max="6" width="10.140625" style="62" customWidth="1"/>
    <col min="7" max="7" width="13.85546875" style="63" customWidth="1"/>
    <col min="8" max="9" width="9.140625" style="1" customWidth="1"/>
    <col min="10" max="10" width="8.85546875" style="1" customWidth="1"/>
    <col min="11" max="255" width="9.140625" style="1" customWidth="1"/>
  </cols>
  <sheetData>
    <row r="1" spans="1:255" ht="16.5">
      <c r="A1" s="49" t="s">
        <v>95</v>
      </c>
      <c r="B1" s="49"/>
      <c r="C1" s="49"/>
      <c r="D1" s="49"/>
      <c r="E1" s="49"/>
      <c r="F1" s="49"/>
      <c r="G1" s="49"/>
    </row>
    <row r="2" spans="1:255" ht="21.75" customHeight="1">
      <c r="A2" s="47" t="s">
        <v>80</v>
      </c>
      <c r="B2" s="47"/>
      <c r="C2" s="47"/>
      <c r="D2" s="47"/>
      <c r="E2" s="47"/>
      <c r="F2" s="47"/>
      <c r="G2" s="47"/>
    </row>
    <row r="3" spans="1:255" ht="36">
      <c r="A3" s="50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1" t="s">
        <v>5</v>
      </c>
      <c r="G3" s="50" t="s">
        <v>6</v>
      </c>
    </row>
    <row r="4" spans="1:255" ht="18.75" customHeight="1">
      <c r="A4" s="69" t="s">
        <v>7</v>
      </c>
      <c r="B4" s="69"/>
      <c r="C4" s="69" t="s">
        <v>8</v>
      </c>
      <c r="D4" s="69"/>
      <c r="E4" s="69"/>
      <c r="F4" s="69"/>
      <c r="G4" s="70"/>
    </row>
    <row r="5" spans="1:255" ht="30.75" customHeight="1">
      <c r="A5" s="3">
        <v>1</v>
      </c>
      <c r="B5" s="4" t="s">
        <v>62</v>
      </c>
      <c r="C5" s="5" t="s">
        <v>61</v>
      </c>
      <c r="D5" s="3" t="s">
        <v>9</v>
      </c>
      <c r="E5" s="25">
        <v>0.20200000000000001</v>
      </c>
      <c r="F5" s="10"/>
      <c r="G5" s="33"/>
    </row>
    <row r="6" spans="1:255" ht="36.75" customHeight="1">
      <c r="A6" s="3">
        <f>A5+1</f>
        <v>2</v>
      </c>
      <c r="B6" s="4" t="s">
        <v>11</v>
      </c>
      <c r="C6" s="5" t="s">
        <v>48</v>
      </c>
      <c r="D6" s="4" t="s">
        <v>12</v>
      </c>
      <c r="E6" s="7">
        <f>202*0.9*0.3*2+ (6+10)/2*4*10</f>
        <v>429.08</v>
      </c>
      <c r="F6" s="10"/>
      <c r="G6" s="33"/>
      <c r="J6" s="6"/>
    </row>
    <row r="7" spans="1:255" ht="39.75" customHeight="1">
      <c r="A7" s="3">
        <f>A6+1</f>
        <v>3</v>
      </c>
      <c r="B7" s="4" t="s">
        <v>11</v>
      </c>
      <c r="C7" s="5" t="s">
        <v>76</v>
      </c>
      <c r="D7" s="4" t="s">
        <v>12</v>
      </c>
      <c r="E7" s="7">
        <f>160*0.5*1</f>
        <v>80</v>
      </c>
      <c r="F7" s="10"/>
      <c r="G7" s="33"/>
    </row>
    <row r="8" spans="1:255" ht="41.25" customHeight="1">
      <c r="A8" s="3">
        <f>A7+1</f>
        <v>4</v>
      </c>
      <c r="B8" s="4" t="s">
        <v>11</v>
      </c>
      <c r="C8" s="5" t="s">
        <v>77</v>
      </c>
      <c r="D8" s="4" t="s">
        <v>12</v>
      </c>
      <c r="E8" s="7">
        <f>202*0.7*0.35</f>
        <v>49.489999999999988</v>
      </c>
      <c r="F8" s="10"/>
      <c r="G8" s="33"/>
    </row>
    <row r="9" spans="1:255" ht="19.5" customHeight="1">
      <c r="A9" s="69" t="s">
        <v>13</v>
      </c>
      <c r="B9" s="69"/>
      <c r="C9" s="69" t="s">
        <v>14</v>
      </c>
      <c r="D9" s="69"/>
      <c r="E9" s="69"/>
      <c r="F9" s="69"/>
      <c r="G9" s="70"/>
    </row>
    <row r="10" spans="1:255" ht="25.5" customHeight="1">
      <c r="A10" s="8">
        <f>A8+1</f>
        <v>5</v>
      </c>
      <c r="B10" s="4" t="s">
        <v>60</v>
      </c>
      <c r="C10" s="5" t="s">
        <v>59</v>
      </c>
      <c r="D10" s="4" t="s">
        <v>15</v>
      </c>
      <c r="E10" s="7">
        <v>150</v>
      </c>
      <c r="F10" s="10"/>
      <c r="G10" s="33"/>
    </row>
    <row r="11" spans="1:255" ht="47.25" customHeight="1">
      <c r="A11" s="8">
        <v>6</v>
      </c>
      <c r="B11" s="5" t="s">
        <v>70</v>
      </c>
      <c r="C11" s="5" t="s">
        <v>74</v>
      </c>
      <c r="D11" s="4" t="s">
        <v>15</v>
      </c>
      <c r="E11" s="7">
        <v>140</v>
      </c>
      <c r="F11" s="10"/>
      <c r="G11" s="31"/>
    </row>
    <row r="12" spans="1:255" ht="39.75" customHeight="1">
      <c r="A12" s="8">
        <v>7</v>
      </c>
      <c r="B12" s="4" t="s">
        <v>57</v>
      </c>
      <c r="C12" s="5" t="s">
        <v>58</v>
      </c>
      <c r="D12" s="4" t="s">
        <v>15</v>
      </c>
      <c r="E12" s="39">
        <v>150</v>
      </c>
      <c r="F12" s="10"/>
      <c r="G12" s="33"/>
    </row>
    <row r="13" spans="1:255" ht="39.75" customHeight="1">
      <c r="A13" s="8">
        <v>8</v>
      </c>
      <c r="B13" s="4" t="s">
        <v>69</v>
      </c>
      <c r="C13" s="5" t="s">
        <v>71</v>
      </c>
      <c r="D13" s="4" t="s">
        <v>16</v>
      </c>
      <c r="E13" s="32">
        <f>140*2*2</f>
        <v>560</v>
      </c>
      <c r="F13" s="10"/>
      <c r="G13" s="33"/>
    </row>
    <row r="14" spans="1:255" s="40" customFormat="1" ht="41.25" customHeight="1">
      <c r="A14" s="8">
        <v>9</v>
      </c>
      <c r="B14" s="4" t="s">
        <v>18</v>
      </c>
      <c r="C14" s="5" t="s">
        <v>89</v>
      </c>
      <c r="D14" s="4" t="s">
        <v>15</v>
      </c>
      <c r="E14" s="9">
        <v>202</v>
      </c>
      <c r="F14" s="10"/>
      <c r="G14" s="3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</row>
    <row r="15" spans="1:255" ht="34.5" customHeight="1">
      <c r="A15" s="8">
        <v>10</v>
      </c>
      <c r="B15" s="5" t="s">
        <v>69</v>
      </c>
      <c r="C15" s="5" t="s">
        <v>93</v>
      </c>
      <c r="D15" s="4" t="s">
        <v>15</v>
      </c>
      <c r="E15" s="7">
        <v>80</v>
      </c>
      <c r="F15" s="10"/>
      <c r="G15" s="30"/>
    </row>
    <row r="16" spans="1:255" ht="30" customHeight="1">
      <c r="A16" s="8">
        <f>A15+1</f>
        <v>11</v>
      </c>
      <c r="B16" s="5" t="s">
        <v>86</v>
      </c>
      <c r="C16" s="5" t="s">
        <v>94</v>
      </c>
      <c r="D16" s="4" t="s">
        <v>87</v>
      </c>
      <c r="E16" s="7">
        <v>40</v>
      </c>
      <c r="F16" s="10"/>
      <c r="G16" s="33"/>
    </row>
    <row r="17" spans="1:255" ht="19.5" customHeight="1">
      <c r="A17" s="64" t="s">
        <v>22</v>
      </c>
      <c r="B17" s="65"/>
      <c r="C17" s="64" t="s">
        <v>23</v>
      </c>
      <c r="D17" s="66"/>
      <c r="E17" s="66"/>
      <c r="F17" s="65"/>
      <c r="G17" s="67"/>
    </row>
    <row r="18" spans="1:255" ht="56.25" customHeight="1">
      <c r="A18" s="8">
        <f>A16+1</f>
        <v>12</v>
      </c>
      <c r="B18" s="4" t="s">
        <v>56</v>
      </c>
      <c r="C18" s="5" t="s">
        <v>88</v>
      </c>
      <c r="D18" s="4" t="s">
        <v>16</v>
      </c>
      <c r="E18" s="7">
        <f>202*4.4</f>
        <v>888.80000000000007</v>
      </c>
      <c r="F18" s="32"/>
      <c r="G18" s="38"/>
    </row>
    <row r="19" spans="1:255" ht="18" customHeight="1">
      <c r="A19" s="68" t="s">
        <v>26</v>
      </c>
      <c r="B19" s="68"/>
      <c r="C19" s="68" t="s">
        <v>27</v>
      </c>
      <c r="D19" s="68"/>
      <c r="E19" s="68"/>
      <c r="F19" s="68"/>
      <c r="G19" s="67"/>
    </row>
    <row r="20" spans="1:255" ht="34.5" customHeight="1">
      <c r="A20" s="8">
        <f>A18+1</f>
        <v>13</v>
      </c>
      <c r="B20" s="4" t="s">
        <v>28</v>
      </c>
      <c r="C20" s="5" t="s">
        <v>63</v>
      </c>
      <c r="D20" s="4" t="s">
        <v>16</v>
      </c>
      <c r="E20" s="7">
        <f>4.1*2*2</f>
        <v>16.399999999999999</v>
      </c>
      <c r="F20" s="32"/>
      <c r="G20" s="38"/>
    </row>
    <row r="21" spans="1:255" s="12" customFormat="1" ht="26.25" customHeight="1">
      <c r="A21" s="11">
        <f>A20+1</f>
        <v>14</v>
      </c>
      <c r="B21" s="4" t="s">
        <v>28</v>
      </c>
      <c r="C21" s="5" t="s">
        <v>29</v>
      </c>
      <c r="D21" s="4" t="s">
        <v>16</v>
      </c>
      <c r="E21" s="7">
        <f>202*4.2</f>
        <v>848.40000000000009</v>
      </c>
      <c r="F21" s="32"/>
      <c r="G21" s="38"/>
    </row>
    <row r="22" spans="1:255" ht="33" customHeight="1">
      <c r="A22" s="11">
        <f>A21+1</f>
        <v>15</v>
      </c>
      <c r="B22" s="4" t="s">
        <v>30</v>
      </c>
      <c r="C22" s="5" t="s">
        <v>64</v>
      </c>
      <c r="D22" s="4" t="s">
        <v>20</v>
      </c>
      <c r="E22" s="7">
        <f>202*4.2</f>
        <v>848.40000000000009</v>
      </c>
      <c r="F22" s="32"/>
      <c r="G22" s="38"/>
    </row>
    <row r="23" spans="1:255" ht="40.5" customHeight="1">
      <c r="A23" s="11">
        <f>A22+1</f>
        <v>16</v>
      </c>
      <c r="B23" s="4" t="s">
        <v>31</v>
      </c>
      <c r="C23" s="5" t="s">
        <v>75</v>
      </c>
      <c r="D23" s="4" t="s">
        <v>20</v>
      </c>
      <c r="E23" s="7">
        <f>202*4</f>
        <v>808</v>
      </c>
      <c r="F23" s="32"/>
      <c r="G23" s="38"/>
    </row>
    <row r="24" spans="1:255" ht="18" customHeight="1">
      <c r="A24" s="68" t="s">
        <v>32</v>
      </c>
      <c r="B24" s="68"/>
      <c r="C24" s="68" t="s">
        <v>33</v>
      </c>
      <c r="D24" s="68"/>
      <c r="E24" s="68"/>
      <c r="F24" s="68"/>
      <c r="G24" s="67"/>
    </row>
    <row r="25" spans="1:255" ht="33.950000000000003" customHeight="1">
      <c r="A25" s="8">
        <f>A23+1</f>
        <v>17</v>
      </c>
      <c r="B25" s="4" t="s">
        <v>17</v>
      </c>
      <c r="C25" s="5" t="s">
        <v>21</v>
      </c>
      <c r="D25" s="4" t="s">
        <v>16</v>
      </c>
      <c r="E25" s="9">
        <f>202*0.9*2</f>
        <v>363.6</v>
      </c>
      <c r="F25" s="32"/>
      <c r="G25" s="38"/>
    </row>
    <row r="26" spans="1:255" ht="33.950000000000003" customHeight="1">
      <c r="A26" s="4">
        <f>A25+1</f>
        <v>18</v>
      </c>
      <c r="B26" s="4" t="s">
        <v>24</v>
      </c>
      <c r="C26" s="5" t="s">
        <v>25</v>
      </c>
      <c r="D26" s="4" t="s">
        <v>20</v>
      </c>
      <c r="E26" s="9">
        <f>202*0.8*2</f>
        <v>323.20000000000005</v>
      </c>
      <c r="F26" s="10"/>
      <c r="G26" s="38"/>
    </row>
    <row r="27" spans="1:255" ht="33.950000000000003" customHeight="1">
      <c r="A27" s="4">
        <f>A26+1</f>
        <v>19</v>
      </c>
      <c r="B27" s="4" t="s">
        <v>72</v>
      </c>
      <c r="C27" s="5" t="s">
        <v>73</v>
      </c>
      <c r="D27" s="4" t="s">
        <v>16</v>
      </c>
      <c r="E27" s="9">
        <f>202*0.8*2</f>
        <v>323.20000000000005</v>
      </c>
      <c r="F27" s="32"/>
      <c r="G27" s="38"/>
    </row>
    <row r="28" spans="1:255" ht="42.75" customHeight="1">
      <c r="A28" s="4">
        <f>A27+1</f>
        <v>20</v>
      </c>
      <c r="B28" s="4" t="s">
        <v>78</v>
      </c>
      <c r="C28" s="5" t="s">
        <v>79</v>
      </c>
      <c r="D28" s="4" t="s">
        <v>16</v>
      </c>
      <c r="E28" s="9">
        <f>202*0.75*2</f>
        <v>303</v>
      </c>
      <c r="F28" s="32"/>
      <c r="G28" s="38"/>
    </row>
    <row r="29" spans="1:255" ht="21" customHeight="1">
      <c r="A29" s="64"/>
      <c r="B29" s="65"/>
      <c r="C29" s="64" t="s">
        <v>65</v>
      </c>
      <c r="D29" s="66"/>
      <c r="E29" s="66"/>
      <c r="F29" s="65"/>
      <c r="G29" s="67"/>
    </row>
    <row r="30" spans="1:255" s="40" customFormat="1" ht="39" customHeight="1">
      <c r="A30" s="8">
        <f>A28+1</f>
        <v>21</v>
      </c>
      <c r="B30" s="26" t="s">
        <v>18</v>
      </c>
      <c r="C30" s="26" t="s">
        <v>19</v>
      </c>
      <c r="D30" s="28" t="s">
        <v>15</v>
      </c>
      <c r="E30" s="29">
        <f>8*6</f>
        <v>48</v>
      </c>
      <c r="F30" s="10"/>
      <c r="G30" s="38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</row>
    <row r="31" spans="1:255" ht="33.75" customHeight="1">
      <c r="A31" s="28">
        <f>A30+1</f>
        <v>22</v>
      </c>
      <c r="B31" s="26" t="s">
        <v>66</v>
      </c>
      <c r="C31" s="26" t="s">
        <v>67</v>
      </c>
      <c r="D31" s="28" t="s">
        <v>15</v>
      </c>
      <c r="E31" s="29">
        <f>6*10</f>
        <v>60</v>
      </c>
      <c r="F31" s="27"/>
      <c r="G31" s="38"/>
    </row>
    <row r="32" spans="1:255" ht="51.75" customHeight="1">
      <c r="A32" s="28">
        <f>A31+1</f>
        <v>23</v>
      </c>
      <c r="B32" s="26" t="s">
        <v>68</v>
      </c>
      <c r="C32" s="26" t="s">
        <v>92</v>
      </c>
      <c r="D32" s="28" t="s">
        <v>20</v>
      </c>
      <c r="E32" s="29">
        <f>(6+4)/2*1*10</f>
        <v>50</v>
      </c>
      <c r="F32" s="27"/>
      <c r="G32" s="38"/>
    </row>
    <row r="33" spans="1:7" ht="18" customHeight="1">
      <c r="A33" s="68" t="s">
        <v>34</v>
      </c>
      <c r="B33" s="68"/>
      <c r="C33" s="66" t="s">
        <v>35</v>
      </c>
      <c r="D33" s="66"/>
      <c r="E33" s="66"/>
      <c r="F33" s="66"/>
      <c r="G33" s="67"/>
    </row>
    <row r="34" spans="1:7" ht="25.5" customHeight="1">
      <c r="A34" s="8">
        <f>A32+1</f>
        <v>24</v>
      </c>
      <c r="B34" s="4" t="s">
        <v>36</v>
      </c>
      <c r="C34" s="5" t="s">
        <v>37</v>
      </c>
      <c r="D34" s="4" t="s">
        <v>10</v>
      </c>
      <c r="E34" s="24">
        <v>4</v>
      </c>
      <c r="F34" s="32"/>
      <c r="G34" s="38"/>
    </row>
    <row r="35" spans="1:7" ht="32.25" customHeight="1">
      <c r="A35" s="3">
        <f t="shared" ref="A35:A41" si="0">A34+1</f>
        <v>25</v>
      </c>
      <c r="B35" s="4" t="s">
        <v>38</v>
      </c>
      <c r="C35" s="5" t="s">
        <v>49</v>
      </c>
      <c r="D35" s="4" t="s">
        <v>10</v>
      </c>
      <c r="E35" s="24">
        <v>4</v>
      </c>
      <c r="F35" s="32"/>
      <c r="G35" s="38"/>
    </row>
    <row r="36" spans="1:7" ht="32.25" customHeight="1">
      <c r="A36" s="3">
        <f t="shared" si="0"/>
        <v>26</v>
      </c>
      <c r="B36" s="4" t="s">
        <v>50</v>
      </c>
      <c r="C36" s="5" t="s">
        <v>53</v>
      </c>
      <c r="D36" s="4" t="s">
        <v>54</v>
      </c>
      <c r="E36" s="24">
        <v>3</v>
      </c>
      <c r="F36" s="32"/>
      <c r="G36" s="38"/>
    </row>
    <row r="37" spans="1:7" ht="32.25" customHeight="1">
      <c r="A37" s="3">
        <f t="shared" si="0"/>
        <v>27</v>
      </c>
      <c r="B37" s="4" t="s">
        <v>51</v>
      </c>
      <c r="C37" s="5" t="s">
        <v>52</v>
      </c>
      <c r="D37" s="4" t="s">
        <v>55</v>
      </c>
      <c r="E37" s="24">
        <v>4</v>
      </c>
      <c r="F37" s="32"/>
      <c r="G37" s="38"/>
    </row>
    <row r="38" spans="1:7" ht="32.25" customHeight="1">
      <c r="A38" s="3">
        <f t="shared" si="0"/>
        <v>28</v>
      </c>
      <c r="B38" s="71" t="s">
        <v>81</v>
      </c>
      <c r="C38" s="35" t="s">
        <v>82</v>
      </c>
      <c r="D38" s="36" t="s">
        <v>83</v>
      </c>
      <c r="E38" s="37">
        <f>4.8</f>
        <v>4.8</v>
      </c>
      <c r="F38" s="38"/>
      <c r="G38" s="38"/>
    </row>
    <row r="39" spans="1:7" ht="32.25" customHeight="1">
      <c r="A39" s="3">
        <f t="shared" si="0"/>
        <v>29</v>
      </c>
      <c r="B39" s="4" t="s">
        <v>38</v>
      </c>
      <c r="C39" s="5" t="s">
        <v>84</v>
      </c>
      <c r="D39" s="4" t="s">
        <v>55</v>
      </c>
      <c r="E39" s="24">
        <v>1</v>
      </c>
      <c r="F39" s="38"/>
      <c r="G39" s="38"/>
    </row>
    <row r="40" spans="1:7" ht="32.25" customHeight="1">
      <c r="A40" s="3">
        <f t="shared" si="0"/>
        <v>30</v>
      </c>
      <c r="B40" s="41" t="s">
        <v>38</v>
      </c>
      <c r="C40" s="42" t="s">
        <v>85</v>
      </c>
      <c r="D40" s="41" t="s">
        <v>55</v>
      </c>
      <c r="E40" s="43">
        <v>2</v>
      </c>
      <c r="F40" s="44"/>
      <c r="G40" s="44"/>
    </row>
    <row r="41" spans="1:7" ht="32.25" customHeight="1">
      <c r="A41" s="3">
        <f t="shared" si="0"/>
        <v>31</v>
      </c>
      <c r="B41" s="34" t="s">
        <v>90</v>
      </c>
      <c r="C41" s="35" t="s">
        <v>91</v>
      </c>
      <c r="D41" s="73" t="s">
        <v>55</v>
      </c>
      <c r="E41" s="45">
        <v>1</v>
      </c>
      <c r="F41" s="46"/>
      <c r="G41" s="46"/>
    </row>
    <row r="42" spans="1:7" ht="16.5" customHeight="1">
      <c r="A42" s="55" t="s">
        <v>39</v>
      </c>
      <c r="B42" s="56"/>
      <c r="C42" s="56"/>
      <c r="D42" s="56"/>
      <c r="E42" s="56"/>
      <c r="F42" s="57"/>
      <c r="G42" s="52"/>
    </row>
    <row r="43" spans="1:7" ht="15" customHeight="1">
      <c r="A43" s="58" t="s">
        <v>40</v>
      </c>
      <c r="B43" s="59"/>
      <c r="C43" s="59"/>
      <c r="D43" s="59"/>
      <c r="E43" s="59"/>
      <c r="F43" s="60"/>
      <c r="G43" s="53"/>
    </row>
    <row r="44" spans="1:7" ht="18.75" customHeight="1">
      <c r="A44" s="61" t="s">
        <v>41</v>
      </c>
      <c r="B44" s="61"/>
      <c r="C44" s="61"/>
      <c r="D44" s="61"/>
      <c r="E44" s="61"/>
      <c r="F44" s="61"/>
      <c r="G44" s="54"/>
    </row>
    <row r="45" spans="1:7" ht="21" customHeight="1">
      <c r="A45" s="48" t="s">
        <v>96</v>
      </c>
      <c r="B45" s="48"/>
      <c r="C45" s="48"/>
      <c r="D45" s="48"/>
      <c r="E45" s="48"/>
      <c r="F45" s="48"/>
      <c r="G45" s="48"/>
    </row>
    <row r="46" spans="1:7" s="1" customFormat="1" ht="43.5" customHeight="1">
      <c r="B46" s="72"/>
      <c r="F46" s="62"/>
      <c r="G46" s="63"/>
    </row>
    <row r="47" spans="1:7" s="1" customFormat="1" ht="37.5" customHeight="1">
      <c r="B47" s="72"/>
      <c r="F47" s="62"/>
      <c r="G47" s="63"/>
    </row>
    <row r="48" spans="1:7" s="1" customFormat="1" ht="42" customHeight="1">
      <c r="B48" s="72"/>
      <c r="F48" s="62"/>
      <c r="G48" s="63"/>
    </row>
    <row r="49" spans="2:7" s="1" customFormat="1" ht="57" customHeight="1">
      <c r="B49" s="72"/>
      <c r="F49" s="62"/>
      <c r="G49" s="63"/>
    </row>
    <row r="50" spans="2:7" s="1" customFormat="1">
      <c r="B50" s="72"/>
      <c r="F50" s="62"/>
      <c r="G50" s="63"/>
    </row>
    <row r="51" spans="2:7" s="1" customFormat="1">
      <c r="B51" s="72"/>
      <c r="F51" s="62"/>
      <c r="G51" s="63"/>
    </row>
    <row r="52" spans="2:7" s="1" customFormat="1">
      <c r="B52" s="72"/>
      <c r="F52" s="62"/>
      <c r="G52" s="63"/>
    </row>
    <row r="53" spans="2:7" s="1" customFormat="1">
      <c r="B53" s="72"/>
      <c r="F53" s="62"/>
      <c r="G53" s="63"/>
    </row>
    <row r="54" spans="2:7" s="1" customFormat="1">
      <c r="B54" s="72"/>
      <c r="F54" s="62"/>
      <c r="G54" s="63"/>
    </row>
    <row r="55" spans="2:7" s="1" customFormat="1">
      <c r="B55" s="72"/>
      <c r="F55" s="62"/>
      <c r="G55" s="63"/>
    </row>
    <row r="56" spans="2:7" s="1" customFormat="1">
      <c r="B56" s="72"/>
      <c r="F56" s="62"/>
      <c r="G56" s="63"/>
    </row>
    <row r="57" spans="2:7" s="1" customFormat="1">
      <c r="B57" s="72"/>
      <c r="F57" s="62"/>
      <c r="G57" s="63"/>
    </row>
    <row r="58" spans="2:7" s="1" customFormat="1">
      <c r="B58" s="72"/>
      <c r="F58" s="62"/>
      <c r="G58" s="63"/>
    </row>
    <row r="59" spans="2:7" s="1" customFormat="1">
      <c r="B59" s="72"/>
      <c r="F59" s="62"/>
      <c r="G59" s="63"/>
    </row>
    <row r="60" spans="2:7" s="1" customFormat="1">
      <c r="B60" s="72"/>
      <c r="F60" s="62"/>
      <c r="G60" s="63"/>
    </row>
    <row r="61" spans="2:7" s="1" customFormat="1">
      <c r="B61" s="72"/>
      <c r="F61" s="62"/>
      <c r="G61" s="63"/>
    </row>
    <row r="62" spans="2:7" s="1" customFormat="1">
      <c r="B62" s="72"/>
      <c r="F62" s="62"/>
      <c r="G62" s="63"/>
    </row>
    <row r="63" spans="2:7" s="1" customFormat="1">
      <c r="B63" s="72"/>
      <c r="F63" s="62"/>
      <c r="G63" s="63"/>
    </row>
    <row r="64" spans="2:7" s="1" customFormat="1">
      <c r="B64" s="72"/>
      <c r="F64" s="62"/>
      <c r="G64" s="63"/>
    </row>
    <row r="65" spans="2:7" s="1" customFormat="1">
      <c r="B65" s="72"/>
      <c r="F65" s="62"/>
      <c r="G65" s="63"/>
    </row>
    <row r="66" spans="2:7" s="1" customFormat="1">
      <c r="B66" s="72"/>
      <c r="F66" s="62"/>
      <c r="G66" s="63"/>
    </row>
    <row r="67" spans="2:7" s="1" customFormat="1">
      <c r="B67" s="72"/>
      <c r="F67" s="62"/>
      <c r="G67" s="63"/>
    </row>
    <row r="68" spans="2:7" s="1" customFormat="1">
      <c r="B68" s="72"/>
      <c r="F68" s="62"/>
      <c r="G68" s="63"/>
    </row>
    <row r="69" spans="2:7" s="1" customFormat="1">
      <c r="B69" s="72"/>
      <c r="F69" s="62"/>
      <c r="G69" s="63"/>
    </row>
    <row r="70" spans="2:7" s="1" customFormat="1">
      <c r="B70" s="72"/>
      <c r="F70" s="62"/>
      <c r="G70" s="63"/>
    </row>
    <row r="71" spans="2:7" s="1" customFormat="1">
      <c r="B71" s="72"/>
      <c r="F71" s="62"/>
      <c r="G71" s="63"/>
    </row>
    <row r="72" spans="2:7" s="1" customFormat="1">
      <c r="B72" s="72"/>
      <c r="F72" s="62"/>
      <c r="G72" s="63"/>
    </row>
    <row r="73" spans="2:7" s="1" customFormat="1">
      <c r="B73" s="72"/>
      <c r="F73" s="62"/>
      <c r="G73" s="63"/>
    </row>
    <row r="74" spans="2:7" s="1" customFormat="1">
      <c r="B74" s="72"/>
      <c r="F74" s="62"/>
      <c r="G74" s="63"/>
    </row>
    <row r="75" spans="2:7" s="1" customFormat="1">
      <c r="B75" s="72"/>
      <c r="F75" s="62"/>
      <c r="G75" s="63"/>
    </row>
    <row r="76" spans="2:7" s="1" customFormat="1">
      <c r="B76" s="72"/>
      <c r="F76" s="62"/>
      <c r="G76" s="63"/>
    </row>
    <row r="77" spans="2:7" s="1" customFormat="1">
      <c r="B77" s="72"/>
      <c r="F77" s="62"/>
      <c r="G77" s="63"/>
    </row>
    <row r="78" spans="2:7" s="1" customFormat="1">
      <c r="B78" s="72"/>
      <c r="F78" s="62"/>
      <c r="G78" s="63"/>
    </row>
    <row r="79" spans="2:7" s="1" customFormat="1">
      <c r="B79" s="72"/>
      <c r="F79" s="62"/>
      <c r="G79" s="63"/>
    </row>
    <row r="80" spans="2:7" s="1" customFormat="1">
      <c r="B80" s="72"/>
      <c r="F80" s="62"/>
      <c r="G80" s="63"/>
    </row>
    <row r="81" spans="2:7" s="1" customFormat="1">
      <c r="B81" s="72"/>
      <c r="F81" s="62"/>
      <c r="G81" s="63"/>
    </row>
    <row r="82" spans="2:7" s="1" customFormat="1">
      <c r="B82" s="72"/>
      <c r="F82" s="62"/>
      <c r="G82" s="63"/>
    </row>
    <row r="83" spans="2:7" s="1" customFormat="1">
      <c r="B83" s="72"/>
      <c r="F83" s="62"/>
      <c r="G83" s="63"/>
    </row>
    <row r="84" spans="2:7" s="1" customFormat="1">
      <c r="B84" s="72"/>
      <c r="F84" s="62"/>
      <c r="G84" s="63"/>
    </row>
    <row r="85" spans="2:7" s="1" customFormat="1">
      <c r="B85" s="72"/>
      <c r="F85" s="62"/>
      <c r="G85" s="63"/>
    </row>
    <row r="86" spans="2:7" s="1" customFormat="1">
      <c r="B86" s="72"/>
      <c r="F86" s="62"/>
      <c r="G86" s="63"/>
    </row>
    <row r="87" spans="2:7" s="1" customFormat="1">
      <c r="B87" s="72"/>
      <c r="F87" s="62"/>
      <c r="G87" s="63"/>
    </row>
    <row r="88" spans="2:7" s="1" customFormat="1">
      <c r="B88" s="72"/>
      <c r="F88" s="62"/>
      <c r="G88" s="63"/>
    </row>
    <row r="89" spans="2:7" s="1" customFormat="1">
      <c r="B89" s="72"/>
      <c r="F89" s="62"/>
      <c r="G89" s="63"/>
    </row>
    <row r="90" spans="2:7" s="1" customFormat="1">
      <c r="B90" s="72"/>
      <c r="F90" s="62"/>
      <c r="G90" s="63"/>
    </row>
    <row r="91" spans="2:7" s="1" customFormat="1">
      <c r="B91" s="72"/>
      <c r="F91" s="62"/>
      <c r="G91" s="63"/>
    </row>
    <row r="92" spans="2:7" s="1" customFormat="1">
      <c r="B92" s="72"/>
      <c r="F92" s="62"/>
      <c r="G92" s="63"/>
    </row>
    <row r="93" spans="2:7" s="1" customFormat="1">
      <c r="B93" s="72"/>
      <c r="F93" s="62"/>
      <c r="G93" s="63"/>
    </row>
    <row r="94" spans="2:7" s="1" customFormat="1">
      <c r="B94" s="72"/>
      <c r="F94" s="62"/>
      <c r="G94" s="63"/>
    </row>
    <row r="95" spans="2:7" s="1" customFormat="1">
      <c r="B95" s="72"/>
      <c r="F95" s="62"/>
      <c r="G95" s="63"/>
    </row>
    <row r="96" spans="2:7" s="1" customFormat="1">
      <c r="B96" s="72"/>
      <c r="F96" s="62"/>
      <c r="G96" s="63"/>
    </row>
    <row r="97" spans="2:7" s="1" customFormat="1">
      <c r="B97" s="72"/>
      <c r="F97" s="62"/>
      <c r="G97" s="63"/>
    </row>
    <row r="98" spans="2:7" s="1" customFormat="1">
      <c r="B98" s="72"/>
      <c r="F98" s="62"/>
      <c r="G98" s="63"/>
    </row>
    <row r="99" spans="2:7" s="1" customFormat="1">
      <c r="B99" s="72"/>
      <c r="F99" s="62"/>
      <c r="G99" s="63"/>
    </row>
    <row r="100" spans="2:7" s="1" customFormat="1">
      <c r="B100" s="72"/>
      <c r="F100" s="62"/>
      <c r="G100" s="63"/>
    </row>
    <row r="101" spans="2:7" s="1" customFormat="1">
      <c r="B101" s="72"/>
      <c r="F101" s="62"/>
      <c r="G101" s="63"/>
    </row>
    <row r="102" spans="2:7" s="1" customFormat="1">
      <c r="B102" s="72"/>
      <c r="F102" s="62"/>
      <c r="G102" s="63"/>
    </row>
    <row r="103" spans="2:7" s="1" customFormat="1">
      <c r="B103" s="72"/>
      <c r="F103" s="62"/>
      <c r="G103" s="63"/>
    </row>
    <row r="104" spans="2:7" s="1" customFormat="1">
      <c r="B104" s="72"/>
      <c r="F104" s="62"/>
      <c r="G104" s="63"/>
    </row>
    <row r="105" spans="2:7" s="1" customFormat="1">
      <c r="B105" s="72"/>
      <c r="F105" s="62"/>
      <c r="G105" s="63"/>
    </row>
    <row r="106" spans="2:7" s="1" customFormat="1">
      <c r="B106" s="72"/>
      <c r="F106" s="62"/>
      <c r="G106" s="63"/>
    </row>
  </sheetData>
  <sheetProtection selectLockedCells="1" selectUnlockedCells="1"/>
  <mergeCells count="20">
    <mergeCell ref="A33:B33"/>
    <mergeCell ref="C33:F33"/>
    <mergeCell ref="A29:B29"/>
    <mergeCell ref="A45:G45"/>
    <mergeCell ref="A1:G1"/>
    <mergeCell ref="A4:B4"/>
    <mergeCell ref="C4:F4"/>
    <mergeCell ref="A9:B9"/>
    <mergeCell ref="C9:F9"/>
    <mergeCell ref="A42:F42"/>
    <mergeCell ref="A43:F43"/>
    <mergeCell ref="A44:F44"/>
    <mergeCell ref="C19:F19"/>
    <mergeCell ref="A2:G2"/>
    <mergeCell ref="A19:B19"/>
    <mergeCell ref="A17:B17"/>
    <mergeCell ref="C17:F17"/>
    <mergeCell ref="C29:F29"/>
    <mergeCell ref="A24:B24"/>
    <mergeCell ref="C24:F24"/>
  </mergeCells>
  <conditionalFormatting sqref="G44">
    <cfRule type="cellIs" dxfId="0" priority="1" stopIfTrue="1" operator="equal">
      <formula>0</formula>
    </cfRule>
    <cfRule type="cellIs" priority="2" stopIfTrue="1" operator="equal">
      <formula>"""#ARG"""</formula>
    </cfRule>
  </conditionalFormatting>
  <pageMargins left="0.94488188976377963" right="0.74803149606299213" top="0.78740157480314965" bottom="0.78740157480314965" header="0.51181102362204722" footer="0.51181102362204722"/>
  <pageSetup paperSize="9" scale="77" firstPageNumber="0" fitToHeight="2" orientation="portrait" horizontalDpi="300" verticalDpi="300" r:id="rId1"/>
  <headerFooter alignWithMargins="0"/>
  <rowBreaks count="1" manualBreakCount="1">
    <brk id="2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view="pageBreakPreview" topLeftCell="A19" zoomScale="90" zoomScaleSheetLayoutView="90" workbookViewId="0">
      <selection activeCell="M2" activeCellId="1" sqref="A3:G3 M2"/>
    </sheetView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>
      <c r="B1" s="13" t="s">
        <v>42</v>
      </c>
      <c r="C1" s="14"/>
      <c r="D1" s="15"/>
      <c r="E1" s="15"/>
    </row>
    <row r="2" spans="2:5">
      <c r="B2" s="13" t="s">
        <v>43</v>
      </c>
      <c r="C2" s="14"/>
      <c r="D2" s="15"/>
      <c r="E2" s="15"/>
    </row>
    <row r="3" spans="2:5">
      <c r="B3" s="16"/>
      <c r="C3" s="16"/>
      <c r="D3" s="17"/>
      <c r="E3" s="17"/>
    </row>
    <row r="4" spans="2:5" ht="51">
      <c r="B4" s="18" t="s">
        <v>44</v>
      </c>
      <c r="C4" s="16"/>
      <c r="D4" s="17"/>
      <c r="E4" s="17"/>
    </row>
    <row r="5" spans="2:5">
      <c r="B5" s="16"/>
      <c r="C5" s="16"/>
      <c r="D5" s="17"/>
      <c r="E5" s="17"/>
    </row>
    <row r="6" spans="2:5" ht="25.5">
      <c r="B6" s="13" t="s">
        <v>45</v>
      </c>
      <c r="C6" s="14"/>
      <c r="D6" s="15"/>
      <c r="E6" s="19" t="s">
        <v>46</v>
      </c>
    </row>
    <row r="7" spans="2:5">
      <c r="B7" s="16"/>
      <c r="C7" s="16"/>
      <c r="D7" s="17"/>
      <c r="E7" s="17"/>
    </row>
    <row r="8" spans="2:5" ht="38.25">
      <c r="B8" s="20" t="s">
        <v>47</v>
      </c>
      <c r="C8" s="21"/>
      <c r="D8" s="22"/>
      <c r="E8" s="23">
        <v>8</v>
      </c>
    </row>
    <row r="9" spans="2:5">
      <c r="B9" s="16"/>
      <c r="C9" s="16"/>
      <c r="D9" s="17"/>
      <c r="E9" s="17"/>
    </row>
    <row r="10" spans="2:5">
      <c r="B10" s="16"/>
      <c r="C10" s="16"/>
      <c r="D10" s="17"/>
      <c r="E10" s="17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przedmiar robót</vt:lpstr>
      <vt:lpstr>Raport zgodności</vt:lpstr>
      <vt:lpstr>'przedmiar robót'!Obszar_wydruku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Bujnowska</dc:creator>
  <cp:lastModifiedBy>Magdalena Bujnowska</cp:lastModifiedBy>
  <cp:lastPrinted>2019-04-03T08:39:32Z</cp:lastPrinted>
  <dcterms:created xsi:type="dcterms:W3CDTF">2019-09-11T12:22:22Z</dcterms:created>
  <dcterms:modified xsi:type="dcterms:W3CDTF">2019-09-11T12:22:22Z</dcterms:modified>
</cp:coreProperties>
</file>